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<sst xmlns="http://schemas.openxmlformats.org/spreadsheetml/2006/main" count="171" uniqueCount="171">
  <si>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</si>
  <si>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</si>
  <si>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</si>
  <si>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</si>
  <si>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</si>
  <si>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</si>
  <si>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</si>
  <si>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</si>
  <si>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</si>
  <si>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</si>
  <si>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</si>
  <si>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</si>
  <si>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</si>
  <si>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</si>
  <si>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</si>
  <si>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</si>
  <si>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</si>
  <si>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</si>
  <si>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</si>
  <si>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</si>
  <si>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</si>
  <si>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</si>
  <si>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</si>
  <si>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</si>
  <si>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</si>
  <si>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</si>
  <si>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</si>
  <si>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</si>
  <si>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</si>
  <si>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</si>
  <si>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</si>
  <si>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</si>
  <si>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</si>
  <si>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</si>
  <si>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</si>
  <si>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</si>
  <si>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</si>
  <si>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</si>
  <si>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</si>
  <si>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</si>
  <si>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</si>
  <si>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</si>
  <si>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</si>
  <si>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</si>
  <si>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</si>
  <si>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</si>
  <si>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</si>
  <si>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</si>
  <si>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</si>
  <si>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</si>
  <si>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</si>
  <si>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</si>
  <si>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</si>
  <si>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</si>
  <si>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</si>
  <si>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</si>
  <si>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</si>
  <si>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</si>
  <si>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</si>
  <si>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</si>
  <si>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</si>
  <si>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</si>
  <si>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</si>
  <si>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</si>
  <si>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</si>
  <si>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</si>
  <si>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</si>
  <si>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</si>
  <si>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</si>
  <si>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</si>
  <si>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</si>
  <si>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</si>
  <si>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</si>
  <si>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</si>
  <si>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</si>
  <si>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</si>
  <si>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</si>
  <si>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</si>
  <si>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</si>
  <si>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</si>
  <si>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</si>
  <si>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</si>
  <si>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</si>
  <si>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</si>
  <si>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</si>
  <si>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</si>
  <si>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</si>
  <si>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</si>
  <si>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</si>
  <si>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</si>
  <si>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</si>
  <si>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</si>
  <si>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</si>
  <si>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</si>
  <si>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</si>
  <si>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</si>
  <si>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</si>
  <si>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</si>
  <si>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</si>
  <si>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</si>
  <si>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</si>
  <si>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</si>
  <si>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</si>
  <si>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</si>
  <si>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</si>
  <si>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000 2 02 35469 05 0000 150</t>
  </si>
  <si>
    <t>000 2 02 35469 00 0000 150</t>
  </si>
  <si>
    <t>Субвенции бюджетам  на проведение Всероссийской переписи населения 2020 года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</si>
  <si>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</si>
  <si>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</si>
  <si>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</si>
  <si>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</si>
  <si>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</si>
  <si>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</si>
  <si>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</si>
  <si>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</si>
  <si>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</si>
  <si>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Субвенции бюджетам муниципальных районов на проведение Всероссийской переписи населения 2020 года на 2021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</si>
  <si>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</si>
  <si>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</si>
  <si>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</si>
  <si>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</si>
  <si>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</si>
  <si>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</si>
  <si>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</si>
  <si>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</si>
  <si>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от 15.12.2020 года № 96/18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</si>
  <si>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2021 год и на плановый период 2022 и 2023 годов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</si>
  <si>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</si>
  <si>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</si>
  <si>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</si>
  <si>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</si>
  <si>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</si>
  <si>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</si>
  <si>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</si>
  <si>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</si>
  <si>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</si>
  <si>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</si>
  <si>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</si>
  <si>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</si>
  <si>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</si>
  <si>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</si>
  <si>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000 1 17 15000 00 0000 000</t>
  </si>
  <si>
    <t>Инициативные платежи</t>
  </si>
  <si>
    <t>000 1 17 15030 05 0000 150</t>
  </si>
  <si>
    <t>Инициативные платежи, зачисляемые в бюджеты муниципальных районов</t>
  </si>
  <si>
    <t>000 2 02 45550 05 0000 150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</si>
  <si>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</si>
  <si>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</si>
  <si>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</si>
  <si>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</si>
  <si>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</si>
  <si>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</si>
  <si>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</si>
  <si>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</si>
  <si>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</si>
  <si>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</si>
  <si>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</si>
  <si>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>000 1 14 06013 05 0000 430</t>
  </si>
  <si>
    <t xml:space="preserve">  Доходы от продажи земельных участков,государственная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</si>
  <si>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000 1 14 02052 05 0000 440</t>
  </si>
  <si>
    <t>Доходы от реализации имущества,находящегося в оперативном управлении учреждений,находящихся в ведении органов управления муниципальных районов ( за исключением имущества муниципальных бюджетных и автономных учреждений), в части реализации муниципальных запасов по указанному имуществу</t>
  </si>
  <si>
    <t>000 1 05 04000 02 0000 110</t>
  </si>
  <si>
    <t>Налог, взимаемый в связи с применением патентной системы налогообложения</t>
  </si>
  <si>
    <t>(в редакции Решения Киквидзенкой районной Думы от 25.02.2021 года № 122/20, от 08.04.2021 года № 131/22, от 01.07.2021 года № 145/24, от 22.07.2021 года № 146/25, от 23.08.2021 года № 158/26,от 21.10.2021 года № 173/28,от 12.11.2021 года № 176/29, от 07.12.2021 года № 179/30, от 27.12.2021 года № 196/32)</t>
  </si>
  <si>
    <t>000 1 01 02020 01 0000 110</t>
  </si>
  <si>
    <t>Налог на доходы физических лиц с доходов,полученных от осуществления деятельности физическими лицами,зарегистрированными в  качестве индивидуальных предпринимателей,нотариусов,занимающихся частной практикой,адвокатов,учредивших адвокатские кабинеты и  других лиц,занимающихся частной практикой в соответствии со статьей 227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</si>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</sst>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"/>
  <sheetViews>
    <sheetView tabSelected="1" zoomScalePageLayoutView="0" workbookViewId="0" topLeftCell="A88">
      <selection activeCell="E13" sqref="E13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77</v>
      </c>
      <c r="F1" s="1"/>
    </row>
    <row r="2" spans="1:5" ht="15.75">
      <c r="A2" s="15"/>
      <c r="B2" s="15"/>
      <c r="C2" s="15"/>
      <c r="D2" s="15"/>
      <c r="E2" s="16" t="s">
        <v>126</v>
      </c>
    </row>
    <row r="3" spans="1:5" ht="180">
      <c r="A3" s="15"/>
      <c r="B3" s="15"/>
      <c r="C3" s="15"/>
      <c r="D3" s="15"/>
      <c r="E3" s="24" t="s">
        <v>164</v>
      </c>
    </row>
    <row r="4" spans="1:5" ht="53.25" customHeight="1">
      <c r="A4" s="26" t="s">
        <v>127</v>
      </c>
      <c r="B4" s="27"/>
      <c r="C4" s="27"/>
      <c r="D4" s="27"/>
      <c r="E4" s="27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78</v>
      </c>
      <c r="D7" s="20" t="s">
        <v>104</v>
      </c>
      <c r="E7" s="20" t="s">
        <v>116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3</v>
      </c>
      <c r="B10" s="10" t="s">
        <v>4</v>
      </c>
      <c r="C10" s="11">
        <f>C11+C18+C23+C24+C37+C39+C45+C46+C42</f>
        <v>143304334.99</v>
      </c>
      <c r="D10" s="11">
        <f>D11+D18+D23+D24+D37+D39+D45+D46+D42</f>
        <v>118428019</v>
      </c>
      <c r="E10" s="11">
        <f>E11+E18+E23+E24+E37+E39+E45+E46+E42</f>
        <v>119419996</v>
      </c>
    </row>
    <row r="11" spans="1:5" ht="18.75">
      <c r="A11" s="10" t="s">
        <v>5</v>
      </c>
      <c r="B11" s="10" t="s">
        <v>6</v>
      </c>
      <c r="C11" s="11">
        <f>C12</f>
        <v>91876633</v>
      </c>
      <c r="D11" s="11">
        <f>D12</f>
        <v>83812061</v>
      </c>
      <c r="E11" s="11">
        <f>E12</f>
        <v>84539263</v>
      </c>
    </row>
    <row r="12" spans="1:5" ht="18.75">
      <c r="A12" s="13" t="s">
        <v>7</v>
      </c>
      <c r="B12" s="13" t="s">
        <v>8</v>
      </c>
      <c r="C12" s="14">
        <f>C13+C15+C14+C16+C17</f>
        <v>91876633</v>
      </c>
      <c r="D12" s="14">
        <f>D13+D15+D14+D16+D17</f>
        <v>83812061</v>
      </c>
      <c r="E12" s="14">
        <f>E13+E15+E14+E16+E17</f>
        <v>84539263</v>
      </c>
    </row>
    <row r="13" spans="1:5" ht="112.5">
      <c r="A13" s="12" t="s">
        <v>9</v>
      </c>
      <c r="B13" s="13" t="s">
        <v>10</v>
      </c>
      <c r="C13" s="21">
        <f>82433580+8303324</f>
        <v>90736904</v>
      </c>
      <c r="D13" s="21">
        <v>83115085</v>
      </c>
      <c r="E13" s="21">
        <v>83864575</v>
      </c>
    </row>
    <row r="14" spans="1:5" ht="206.25">
      <c r="A14" s="5" t="s">
        <v>165</v>
      </c>
      <c r="B14" s="3" t="s">
        <v>166</v>
      </c>
      <c r="C14" s="21">
        <v>22422</v>
      </c>
      <c r="D14" s="21">
        <v>0</v>
      </c>
      <c r="E14" s="21">
        <v>0</v>
      </c>
    </row>
    <row r="15" spans="1:5" ht="75">
      <c r="A15" s="12" t="s">
        <v>11</v>
      </c>
      <c r="B15" s="13" t="s">
        <v>12</v>
      </c>
      <c r="C15" s="21">
        <v>719153</v>
      </c>
      <c r="D15" s="21">
        <v>696976</v>
      </c>
      <c r="E15" s="21">
        <v>674688</v>
      </c>
    </row>
    <row r="16" spans="1:5" ht="168.75">
      <c r="A16" s="5" t="s">
        <v>167</v>
      </c>
      <c r="B16" s="3" t="s">
        <v>168</v>
      </c>
      <c r="C16" s="21">
        <v>133631</v>
      </c>
      <c r="D16" s="21">
        <v>0</v>
      </c>
      <c r="E16" s="21">
        <v>0</v>
      </c>
    </row>
    <row r="17" spans="1:5" ht="150">
      <c r="A17" s="12" t="s">
        <v>170</v>
      </c>
      <c r="B17" s="13" t="s">
        <v>169</v>
      </c>
      <c r="C17" s="21">
        <v>264523</v>
      </c>
      <c r="D17" s="21">
        <v>0</v>
      </c>
      <c r="E17" s="21">
        <v>0</v>
      </c>
    </row>
    <row r="18" spans="1:5" ht="18.75">
      <c r="A18" s="10" t="s">
        <v>13</v>
      </c>
      <c r="B18" s="10" t="s">
        <v>14</v>
      </c>
      <c r="C18" s="22">
        <f>C20+C21+C19+C22</f>
        <v>25892327</v>
      </c>
      <c r="D18" s="22">
        <f>D20+D21+D19+D22</f>
        <v>15909730</v>
      </c>
      <c r="E18" s="22">
        <f>E20+E21+E19+E22</f>
        <v>16116970</v>
      </c>
    </row>
    <row r="19" spans="1:5" ht="37.5">
      <c r="A19" s="13" t="s">
        <v>79</v>
      </c>
      <c r="B19" s="13" t="s">
        <v>80</v>
      </c>
      <c r="C19" s="21">
        <f>1076450+172670-29505-154</f>
        <v>1219461</v>
      </c>
      <c r="D19" s="21">
        <v>1173330</v>
      </c>
      <c r="E19" s="21">
        <v>1233170</v>
      </c>
    </row>
    <row r="20" spans="1:5" ht="37.5">
      <c r="A20" s="13" t="s">
        <v>15</v>
      </c>
      <c r="B20" s="13" t="s">
        <v>16</v>
      </c>
      <c r="C20" s="21">
        <f>550000+541300-1150</f>
        <v>1090150</v>
      </c>
      <c r="D20" s="21">
        <v>0</v>
      </c>
      <c r="E20" s="21">
        <v>0</v>
      </c>
    </row>
    <row r="21" spans="1:5" ht="18.75">
      <c r="A21" s="13" t="s">
        <v>17</v>
      </c>
      <c r="B21" s="13" t="s">
        <v>18</v>
      </c>
      <c r="C21" s="21">
        <f>14663000+7369716</f>
        <v>22032716</v>
      </c>
      <c r="D21" s="21">
        <v>14736400</v>
      </c>
      <c r="E21" s="21">
        <v>14883800</v>
      </c>
    </row>
    <row r="22" spans="1:5" ht="37.5">
      <c r="A22" s="3" t="s">
        <v>162</v>
      </c>
      <c r="B22" s="3" t="s">
        <v>163</v>
      </c>
      <c r="C22" s="21">
        <v>1550000</v>
      </c>
      <c r="D22" s="21">
        <v>0</v>
      </c>
      <c r="E22" s="21">
        <v>0</v>
      </c>
    </row>
    <row r="23" spans="1:5" ht="18.75">
      <c r="A23" s="10" t="s">
        <v>19</v>
      </c>
      <c r="B23" s="10" t="s">
        <v>20</v>
      </c>
      <c r="C23" s="22">
        <f>1237600+207000</f>
        <v>1444600</v>
      </c>
      <c r="D23" s="22">
        <v>1287100</v>
      </c>
      <c r="E23" s="22">
        <v>1338600</v>
      </c>
    </row>
    <row r="24" spans="1:5" ht="56.25">
      <c r="A24" s="9" t="s">
        <v>21</v>
      </c>
      <c r="B24" s="10" t="s">
        <v>22</v>
      </c>
      <c r="C24" s="22">
        <f>C25+C36+C34</f>
        <v>14719004</v>
      </c>
      <c r="D24" s="22">
        <f>D25+D36+D34</f>
        <v>10919779</v>
      </c>
      <c r="E24" s="22">
        <f>E25+E36+E34</f>
        <v>10919779</v>
      </c>
    </row>
    <row r="25" spans="1:5" ht="131.25">
      <c r="A25" s="12" t="s">
        <v>23</v>
      </c>
      <c r="B25" s="13" t="s">
        <v>24</v>
      </c>
      <c r="C25" s="21">
        <f>C26+C28+C30+C32</f>
        <v>14399903</v>
      </c>
      <c r="D25" s="21">
        <f>D26+D28+D30+D32</f>
        <v>10615187</v>
      </c>
      <c r="E25" s="21">
        <f>E26+E28+E30+E32</f>
        <v>10615187</v>
      </c>
    </row>
    <row r="26" spans="1:5" ht="93" customHeight="1">
      <c r="A26" s="12" t="s">
        <v>25</v>
      </c>
      <c r="B26" s="13" t="s">
        <v>26</v>
      </c>
      <c r="C26" s="21">
        <f>C27</f>
        <v>8191123</v>
      </c>
      <c r="D26" s="21">
        <f>D27</f>
        <v>4291123</v>
      </c>
      <c r="E26" s="21">
        <f>E27</f>
        <v>4291123</v>
      </c>
    </row>
    <row r="27" spans="1:5" ht="158.25" customHeight="1">
      <c r="A27" s="12" t="s">
        <v>70</v>
      </c>
      <c r="B27" s="23" t="s">
        <v>69</v>
      </c>
      <c r="C27" s="21">
        <f>4291123+3900000</f>
        <v>8191123</v>
      </c>
      <c r="D27" s="21">
        <v>4291123</v>
      </c>
      <c r="E27" s="21">
        <v>4291123</v>
      </c>
    </row>
    <row r="28" spans="1:5" ht="129.75" customHeight="1">
      <c r="A28" s="12" t="s">
        <v>27</v>
      </c>
      <c r="B28" s="23" t="s">
        <v>28</v>
      </c>
      <c r="C28" s="21">
        <f>C29</f>
        <v>5981777</v>
      </c>
      <c r="D28" s="21">
        <f>D29</f>
        <v>6158277</v>
      </c>
      <c r="E28" s="21">
        <f>E29</f>
        <v>6158277</v>
      </c>
    </row>
    <row r="29" spans="1:5" ht="113.25" customHeight="1">
      <c r="A29" s="12" t="s">
        <v>72</v>
      </c>
      <c r="B29" s="23" t="s">
        <v>71</v>
      </c>
      <c r="C29" s="21">
        <f>6158277-176500</f>
        <v>5981777</v>
      </c>
      <c r="D29" s="21">
        <v>6158277</v>
      </c>
      <c r="E29" s="21">
        <v>6158277</v>
      </c>
    </row>
    <row r="30" spans="1:5" ht="129.75" customHeight="1">
      <c r="A30" s="12" t="s">
        <v>29</v>
      </c>
      <c r="B30" s="23" t="s">
        <v>30</v>
      </c>
      <c r="C30" s="21">
        <f>C31</f>
        <v>65360</v>
      </c>
      <c r="D30" s="21">
        <f>D31</f>
        <v>10500</v>
      </c>
      <c r="E30" s="21">
        <f>E31</f>
        <v>10500</v>
      </c>
    </row>
    <row r="31" spans="1:5" ht="117.75" customHeight="1">
      <c r="A31" s="12" t="s">
        <v>74</v>
      </c>
      <c r="B31" s="23" t="s">
        <v>73</v>
      </c>
      <c r="C31" s="21">
        <f>10500+54860</f>
        <v>65360</v>
      </c>
      <c r="D31" s="21">
        <v>10500</v>
      </c>
      <c r="E31" s="21">
        <v>10500</v>
      </c>
    </row>
    <row r="32" spans="1:5" ht="55.5" customHeight="1">
      <c r="A32" s="12" t="s">
        <v>31</v>
      </c>
      <c r="B32" s="13" t="s">
        <v>32</v>
      </c>
      <c r="C32" s="21">
        <f>C33</f>
        <v>161643</v>
      </c>
      <c r="D32" s="21">
        <f>D33</f>
        <v>155287</v>
      </c>
      <c r="E32" s="21">
        <f>E33</f>
        <v>155287</v>
      </c>
    </row>
    <row r="33" spans="1:5" ht="55.5" customHeight="1">
      <c r="A33" s="12" t="s">
        <v>76</v>
      </c>
      <c r="B33" s="13" t="s">
        <v>75</v>
      </c>
      <c r="C33" s="21">
        <f>155287+6356</f>
        <v>161643</v>
      </c>
      <c r="D33" s="21">
        <v>155287</v>
      </c>
      <c r="E33" s="21">
        <v>155287</v>
      </c>
    </row>
    <row r="34" spans="1:5" ht="171.75" customHeight="1">
      <c r="A34" s="9" t="s">
        <v>122</v>
      </c>
      <c r="B34" s="25" t="s">
        <v>123</v>
      </c>
      <c r="C34" s="22">
        <f>C35</f>
        <v>211701</v>
      </c>
      <c r="D34" s="22">
        <f>D35</f>
        <v>232592</v>
      </c>
      <c r="E34" s="22">
        <f>E35</f>
        <v>232592</v>
      </c>
    </row>
    <row r="35" spans="1:5" ht="155.25" customHeight="1">
      <c r="A35" s="12" t="s">
        <v>124</v>
      </c>
      <c r="B35" s="23" t="s">
        <v>125</v>
      </c>
      <c r="C35" s="14">
        <f>232592-20891</f>
        <v>211701</v>
      </c>
      <c r="D35" s="14">
        <v>232592</v>
      </c>
      <c r="E35" s="14">
        <v>232592</v>
      </c>
    </row>
    <row r="36" spans="1:5" ht="39" customHeight="1">
      <c r="A36" s="12" t="s">
        <v>33</v>
      </c>
      <c r="B36" s="13" t="s">
        <v>34</v>
      </c>
      <c r="C36" s="21">
        <f>63000+44400</f>
        <v>107400</v>
      </c>
      <c r="D36" s="21">
        <v>72000</v>
      </c>
      <c r="E36" s="21">
        <v>72000</v>
      </c>
    </row>
    <row r="37" spans="1:5" ht="37.5">
      <c r="A37" s="9" t="s">
        <v>35</v>
      </c>
      <c r="B37" s="10" t="s">
        <v>36</v>
      </c>
      <c r="C37" s="22">
        <f>C38</f>
        <v>62202</v>
      </c>
      <c r="D37" s="22">
        <f>D38</f>
        <v>150833</v>
      </c>
      <c r="E37" s="22">
        <f>E38</f>
        <v>156868</v>
      </c>
    </row>
    <row r="38" spans="1:5" ht="37.5" customHeight="1">
      <c r="A38" s="12" t="s">
        <v>37</v>
      </c>
      <c r="B38" s="13" t="s">
        <v>38</v>
      </c>
      <c r="C38" s="21">
        <f>145452-83250</f>
        <v>62202</v>
      </c>
      <c r="D38" s="21">
        <v>150833</v>
      </c>
      <c r="E38" s="21">
        <v>156868</v>
      </c>
    </row>
    <row r="39" spans="1:5" ht="37.5">
      <c r="A39" s="9" t="s">
        <v>39</v>
      </c>
      <c r="B39" s="10" t="s">
        <v>40</v>
      </c>
      <c r="C39" s="22">
        <f>C40+C41</f>
        <v>4632912.99</v>
      </c>
      <c r="D39" s="22">
        <f>D40+D41</f>
        <v>6334516</v>
      </c>
      <c r="E39" s="22">
        <f>E40+E41</f>
        <v>6334516</v>
      </c>
    </row>
    <row r="40" spans="1:5" ht="18.75">
      <c r="A40" s="12" t="s">
        <v>41</v>
      </c>
      <c r="B40" s="13" t="s">
        <v>42</v>
      </c>
      <c r="C40" s="14">
        <f>3012661-326802+890321.63-167803-130000-93865.64-165750</f>
        <v>3018761.9899999998</v>
      </c>
      <c r="D40" s="14">
        <f>3208021+2200000</f>
        <v>5408021</v>
      </c>
      <c r="E40" s="14">
        <f>3208021+2200000</f>
        <v>5408021</v>
      </c>
    </row>
    <row r="41" spans="1:5" ht="18.75">
      <c r="A41" s="12" t="s">
        <v>43</v>
      </c>
      <c r="B41" s="13" t="s">
        <v>44</v>
      </c>
      <c r="C41" s="14">
        <f>926495+43200+279626+364830</f>
        <v>1614151</v>
      </c>
      <c r="D41" s="14">
        <v>926495</v>
      </c>
      <c r="E41" s="14">
        <v>926495</v>
      </c>
    </row>
    <row r="42" spans="1:5" ht="37.5">
      <c r="A42" s="8" t="s">
        <v>156</v>
      </c>
      <c r="B42" s="4" t="s">
        <v>157</v>
      </c>
      <c r="C42" s="11">
        <f>C43+C44</f>
        <v>4170360</v>
      </c>
      <c r="D42" s="11">
        <f>D43+D44</f>
        <v>0</v>
      </c>
      <c r="E42" s="11">
        <f>E43+E44</f>
        <v>0</v>
      </c>
    </row>
    <row r="43" spans="1:5" ht="96" customHeight="1">
      <c r="A43" s="5" t="s">
        <v>158</v>
      </c>
      <c r="B43" s="3" t="s">
        <v>159</v>
      </c>
      <c r="C43" s="14">
        <v>3786360</v>
      </c>
      <c r="D43" s="14">
        <v>0</v>
      </c>
      <c r="E43" s="14">
        <v>0</v>
      </c>
    </row>
    <row r="44" spans="1:5" ht="150">
      <c r="A44" s="12" t="s">
        <v>160</v>
      </c>
      <c r="B44" s="3" t="s">
        <v>161</v>
      </c>
      <c r="C44" s="14">
        <v>384000</v>
      </c>
      <c r="D44" s="14">
        <v>0</v>
      </c>
      <c r="E44" s="14">
        <v>0</v>
      </c>
    </row>
    <row r="45" spans="1:5" ht="18.75">
      <c r="A45" s="9" t="s">
        <v>45</v>
      </c>
      <c r="B45" s="10" t="s">
        <v>46</v>
      </c>
      <c r="C45" s="11">
        <f>34000+412296</f>
        <v>446296</v>
      </c>
      <c r="D45" s="11">
        <v>14000</v>
      </c>
      <c r="E45" s="11">
        <v>14000</v>
      </c>
    </row>
    <row r="46" spans="1:5" ht="18.75">
      <c r="A46" s="9" t="s">
        <v>142</v>
      </c>
      <c r="B46" s="10" t="s">
        <v>143</v>
      </c>
      <c r="C46" s="11">
        <f>C47</f>
        <v>60000</v>
      </c>
      <c r="D46" s="11">
        <f>D47</f>
        <v>0</v>
      </c>
      <c r="E46" s="11">
        <f>E47</f>
        <v>0</v>
      </c>
    </row>
    <row r="47" spans="1:5" ht="37.5">
      <c r="A47" s="12" t="s">
        <v>144</v>
      </c>
      <c r="B47" s="13" t="s">
        <v>145</v>
      </c>
      <c r="C47" s="14">
        <v>60000</v>
      </c>
      <c r="D47" s="14">
        <v>0</v>
      </c>
      <c r="E47" s="14">
        <v>0</v>
      </c>
    </row>
    <row r="48" spans="1:5" ht="18.75">
      <c r="A48" s="5"/>
      <c r="B48" s="3"/>
      <c r="C48" s="14"/>
      <c r="D48" s="6"/>
      <c r="E48" s="6"/>
    </row>
    <row r="49" spans="1:5" ht="18.75">
      <c r="A49" s="8" t="s">
        <v>47</v>
      </c>
      <c r="B49" s="4" t="s">
        <v>48</v>
      </c>
      <c r="C49" s="11">
        <f>C50+C85+C87+C89+C83</f>
        <v>235124080.44000006</v>
      </c>
      <c r="D49" s="7">
        <f>D50+D85+D87+D89+D83</f>
        <v>194851214.75</v>
      </c>
      <c r="E49" s="7">
        <f>E50+E85+E87+E89+E83</f>
        <v>210239671.96</v>
      </c>
    </row>
    <row r="50" spans="1:5" ht="56.25">
      <c r="A50" s="8" t="s">
        <v>49</v>
      </c>
      <c r="B50" s="4" t="s">
        <v>50</v>
      </c>
      <c r="C50" s="11">
        <f>C52+C60+C75+C51</f>
        <v>234508464.71000004</v>
      </c>
      <c r="D50" s="7">
        <f>D52+D60+D75+D51</f>
        <v>194031990.75</v>
      </c>
      <c r="E50" s="7">
        <f>E52+E60+E75+E51</f>
        <v>209420447.96</v>
      </c>
    </row>
    <row r="51" spans="1:5" ht="75">
      <c r="A51" s="8" t="s">
        <v>148</v>
      </c>
      <c r="B51" s="4" t="s">
        <v>149</v>
      </c>
      <c r="C51" s="11">
        <f>206000-206000</f>
        <v>0</v>
      </c>
      <c r="D51" s="7">
        <v>0</v>
      </c>
      <c r="E51" s="7">
        <v>0</v>
      </c>
    </row>
    <row r="52" spans="1:5" ht="56.25">
      <c r="A52" s="9" t="s">
        <v>81</v>
      </c>
      <c r="B52" s="10" t="s">
        <v>51</v>
      </c>
      <c r="C52" s="11">
        <f>C58+C53+C55+C57+C56+C54</f>
        <v>46217018.62</v>
      </c>
      <c r="D52" s="11">
        <f>D58+D53+D55+D57+D56+D54</f>
        <v>47385670.75</v>
      </c>
      <c r="E52" s="11">
        <f>E58+E53+E55+E57+E56+E54</f>
        <v>55788527.96</v>
      </c>
    </row>
    <row r="53" spans="1:5" ht="112.5">
      <c r="A53" s="12" t="s">
        <v>98</v>
      </c>
      <c r="B53" s="13" t="s">
        <v>99</v>
      </c>
      <c r="C53" s="14">
        <v>17176000</v>
      </c>
      <c r="D53" s="14">
        <v>17176000</v>
      </c>
      <c r="E53" s="14">
        <v>17176000</v>
      </c>
    </row>
    <row r="54" spans="1:5" ht="56.25">
      <c r="A54" s="12" t="s">
        <v>140</v>
      </c>
      <c r="B54" s="13" t="s">
        <v>141</v>
      </c>
      <c r="C54" s="14">
        <v>0</v>
      </c>
      <c r="D54" s="14">
        <v>6240000</v>
      </c>
      <c r="E54" s="14">
        <v>19920000</v>
      </c>
    </row>
    <row r="55" spans="1:5" ht="93.75">
      <c r="A55" s="12" t="s">
        <v>114</v>
      </c>
      <c r="B55" s="13" t="s">
        <v>115</v>
      </c>
      <c r="C55" s="14">
        <f>5702300-10903.38</f>
        <v>5691396.62</v>
      </c>
      <c r="D55" s="14">
        <f>6034300-148429.25</f>
        <v>5885870.75</v>
      </c>
      <c r="E55" s="14">
        <f>844800+5126527.96</f>
        <v>5971327.96</v>
      </c>
    </row>
    <row r="56" spans="1:5" ht="60" customHeight="1">
      <c r="A56" s="12" t="s">
        <v>138</v>
      </c>
      <c r="B56" s="13" t="s">
        <v>139</v>
      </c>
      <c r="C56" s="14">
        <v>1254631</v>
      </c>
      <c r="D56" s="14">
        <v>0</v>
      </c>
      <c r="E56" s="14">
        <v>0</v>
      </c>
    </row>
    <row r="57" spans="1:5" ht="60" customHeight="1">
      <c r="A57" s="12" t="s">
        <v>136</v>
      </c>
      <c r="B57" s="13" t="s">
        <v>137</v>
      </c>
      <c r="C57" s="14">
        <v>2113791</v>
      </c>
      <c r="D57" s="14">
        <v>0</v>
      </c>
      <c r="E57" s="14">
        <v>0</v>
      </c>
    </row>
    <row r="58" spans="1:5" ht="18.75">
      <c r="A58" s="12" t="s">
        <v>82</v>
      </c>
      <c r="B58" s="13" t="s">
        <v>52</v>
      </c>
      <c r="C58" s="14">
        <f>C59</f>
        <v>19981200</v>
      </c>
      <c r="D58" s="14">
        <f>D59</f>
        <v>18083800</v>
      </c>
      <c r="E58" s="14">
        <f>E59</f>
        <v>12721200</v>
      </c>
    </row>
    <row r="59" spans="1:5" ht="37.5">
      <c r="A59" s="12" t="s">
        <v>83</v>
      </c>
      <c r="B59" s="13" t="s">
        <v>54</v>
      </c>
      <c r="C59" s="14">
        <f>13908700+967000+2100000+31000-1400000+302400+3750000+371100-49000</f>
        <v>19981200</v>
      </c>
      <c r="D59" s="14">
        <v>18083800</v>
      </c>
      <c r="E59" s="14">
        <v>12721200</v>
      </c>
    </row>
    <row r="60" spans="1:5" ht="37.5">
      <c r="A60" s="9" t="s">
        <v>84</v>
      </c>
      <c r="B60" s="10" t="s">
        <v>53</v>
      </c>
      <c r="C60" s="11">
        <f>C61+C63+C65+C67+C73+C71+C69</f>
        <v>141043761.64000002</v>
      </c>
      <c r="D60" s="11">
        <f>D61+D63+D65+D67+D73+D71+D69</f>
        <v>135014800</v>
      </c>
      <c r="E60" s="11">
        <f>E61+E63+E65+E67+E73+E71+E69</f>
        <v>141991300</v>
      </c>
    </row>
    <row r="61" spans="1:5" ht="75">
      <c r="A61" s="12" t="s">
        <v>85</v>
      </c>
      <c r="B61" s="13" t="s">
        <v>57</v>
      </c>
      <c r="C61" s="14">
        <f>C62</f>
        <v>4065600</v>
      </c>
      <c r="D61" s="14">
        <f>D62</f>
        <v>4622600</v>
      </c>
      <c r="E61" s="14">
        <f>E62</f>
        <v>4622600</v>
      </c>
    </row>
    <row r="62" spans="1:5" ht="56.25">
      <c r="A62" s="12" t="s">
        <v>86</v>
      </c>
      <c r="B62" s="13" t="s">
        <v>58</v>
      </c>
      <c r="C62" s="14">
        <f>4622600-800000+243000</f>
        <v>4065600</v>
      </c>
      <c r="D62" s="14">
        <v>4622600</v>
      </c>
      <c r="E62" s="14">
        <v>4622600</v>
      </c>
    </row>
    <row r="63" spans="1:5" ht="56.25">
      <c r="A63" s="12" t="s">
        <v>87</v>
      </c>
      <c r="B63" s="13" t="s">
        <v>59</v>
      </c>
      <c r="C63" s="14">
        <f>C64</f>
        <v>130249584.54</v>
      </c>
      <c r="D63" s="14">
        <f>D64</f>
        <v>123851400</v>
      </c>
      <c r="E63" s="14">
        <f>E64</f>
        <v>130852700</v>
      </c>
    </row>
    <row r="64" spans="1:5" ht="59.25" customHeight="1">
      <c r="A64" s="12" t="s">
        <v>88</v>
      </c>
      <c r="B64" s="13" t="s">
        <v>60</v>
      </c>
      <c r="C64" s="14">
        <f>142572100+41000+656600-8594600-2457400-409100-15000-197419+1000+327700-327000+21182.01-38497.47+74200-70000-230400-21600-100000-560981-285600-136600</f>
        <v>130249584.54</v>
      </c>
      <c r="D64" s="14">
        <v>123851400</v>
      </c>
      <c r="E64" s="14">
        <v>130852700</v>
      </c>
    </row>
    <row r="65" spans="1:5" ht="73.5" customHeight="1">
      <c r="A65" s="12" t="s">
        <v>89</v>
      </c>
      <c r="B65" s="13" t="s">
        <v>61</v>
      </c>
      <c r="C65" s="14">
        <f>C66</f>
        <v>5481500</v>
      </c>
      <c r="D65" s="14">
        <f>D66</f>
        <v>5243500</v>
      </c>
      <c r="E65" s="14">
        <f>E66</f>
        <v>5243500</v>
      </c>
    </row>
    <row r="66" spans="1:5" ht="75" customHeight="1">
      <c r="A66" s="12" t="s">
        <v>90</v>
      </c>
      <c r="B66" s="13" t="s">
        <v>62</v>
      </c>
      <c r="C66" s="14">
        <f>5243500+238000</f>
        <v>5481500</v>
      </c>
      <c r="D66" s="14">
        <v>5243500</v>
      </c>
      <c r="E66" s="14">
        <v>5243500</v>
      </c>
    </row>
    <row r="67" spans="1:5" ht="110.25" customHeight="1">
      <c r="A67" s="12" t="s">
        <v>91</v>
      </c>
      <c r="B67" s="13" t="s">
        <v>63</v>
      </c>
      <c r="C67" s="14">
        <f>C68</f>
        <v>160000</v>
      </c>
      <c r="D67" s="14">
        <f>D68</f>
        <v>427500</v>
      </c>
      <c r="E67" s="14">
        <f>E68</f>
        <v>444700</v>
      </c>
    </row>
    <row r="68" spans="1:5" ht="111" customHeight="1">
      <c r="A68" s="12" t="s">
        <v>92</v>
      </c>
      <c r="B68" s="13" t="s">
        <v>64</v>
      </c>
      <c r="C68" s="14">
        <f>483700-283700-40000</f>
        <v>160000</v>
      </c>
      <c r="D68" s="14">
        <v>427500</v>
      </c>
      <c r="E68" s="14">
        <v>444700</v>
      </c>
    </row>
    <row r="69" spans="1:5" ht="76.5" customHeight="1">
      <c r="A69" s="12" t="s">
        <v>119</v>
      </c>
      <c r="B69" s="13" t="s">
        <v>120</v>
      </c>
      <c r="C69" s="14">
        <f>C70</f>
        <v>6800</v>
      </c>
      <c r="D69" s="14">
        <f>D70</f>
        <v>58500</v>
      </c>
      <c r="E69" s="14">
        <f>E70</f>
        <v>3500</v>
      </c>
    </row>
    <row r="70" spans="1:5" ht="111" customHeight="1">
      <c r="A70" s="12" t="s">
        <v>118</v>
      </c>
      <c r="B70" s="13" t="s">
        <v>121</v>
      </c>
      <c r="C70" s="14">
        <v>6800</v>
      </c>
      <c r="D70" s="14">
        <v>58500</v>
      </c>
      <c r="E70" s="14">
        <v>3500</v>
      </c>
    </row>
    <row r="71" spans="1:5" ht="47.25" customHeight="1">
      <c r="A71" s="12" t="s">
        <v>106</v>
      </c>
      <c r="B71" s="13" t="s">
        <v>107</v>
      </c>
      <c r="C71" s="14">
        <f>C72</f>
        <v>263577.1</v>
      </c>
      <c r="D71" s="14">
        <f>D72</f>
        <v>0</v>
      </c>
      <c r="E71" s="14">
        <f>E72</f>
        <v>0</v>
      </c>
    </row>
    <row r="72" spans="1:5" ht="74.25" customHeight="1">
      <c r="A72" s="12" t="s">
        <v>105</v>
      </c>
      <c r="B72" s="13" t="s">
        <v>117</v>
      </c>
      <c r="C72" s="14">
        <f>263600-22.9</f>
        <v>263577.1</v>
      </c>
      <c r="D72" s="14">
        <v>0</v>
      </c>
      <c r="E72" s="14">
        <v>0</v>
      </c>
    </row>
    <row r="73" spans="1:5" ht="38.25" customHeight="1">
      <c r="A73" s="12" t="s">
        <v>93</v>
      </c>
      <c r="B73" s="13" t="s">
        <v>55</v>
      </c>
      <c r="C73" s="14">
        <f>C74</f>
        <v>816700</v>
      </c>
      <c r="D73" s="14">
        <f>D74</f>
        <v>811300</v>
      </c>
      <c r="E73" s="14">
        <f>E74</f>
        <v>824300</v>
      </c>
    </row>
    <row r="74" spans="1:5" ht="55.5" customHeight="1">
      <c r="A74" s="12" t="s">
        <v>94</v>
      </c>
      <c r="B74" s="13" t="s">
        <v>56</v>
      </c>
      <c r="C74" s="14">
        <f>790900+25800</f>
        <v>816700</v>
      </c>
      <c r="D74" s="14">
        <f>786100+25200</f>
        <v>811300</v>
      </c>
      <c r="E74" s="14">
        <v>824300</v>
      </c>
    </row>
    <row r="75" spans="1:5" ht="18.75">
      <c r="A75" s="9" t="s">
        <v>95</v>
      </c>
      <c r="B75" s="10" t="s">
        <v>65</v>
      </c>
      <c r="C75" s="11">
        <f>C76+C79+C81+C80+C78</f>
        <v>47247684.45</v>
      </c>
      <c r="D75" s="11">
        <f>D76+D79+D81+D80+D78</f>
        <v>11631520</v>
      </c>
      <c r="E75" s="11">
        <f>E76+E79+E81+E80+E78</f>
        <v>11640620</v>
      </c>
    </row>
    <row r="76" spans="1:5" ht="93.75">
      <c r="A76" s="12" t="s">
        <v>96</v>
      </c>
      <c r="B76" s="13" t="s">
        <v>66</v>
      </c>
      <c r="C76" s="14">
        <f>C77</f>
        <v>36058819</v>
      </c>
      <c r="D76" s="14">
        <f>D77</f>
        <v>0</v>
      </c>
      <c r="E76" s="14">
        <f>E77</f>
        <v>0</v>
      </c>
    </row>
    <row r="77" spans="1:5" ht="96" customHeight="1">
      <c r="A77" s="12" t="s">
        <v>97</v>
      </c>
      <c r="B77" s="13" t="s">
        <v>67</v>
      </c>
      <c r="C77" s="14">
        <f>19395238+8080809+6060606+666143+208308+340370-71000+600000-400628.51-1389860.49+1007480+752407-62997.23+550000+5558+374605+305-58523.77</f>
        <v>36058819</v>
      </c>
      <c r="D77" s="14">
        <v>0</v>
      </c>
      <c r="E77" s="14">
        <v>0</v>
      </c>
    </row>
    <row r="78" spans="1:5" ht="96" customHeight="1">
      <c r="A78" s="12" t="s">
        <v>154</v>
      </c>
      <c r="B78" s="13" t="s">
        <v>155</v>
      </c>
      <c r="C78" s="14">
        <v>40000</v>
      </c>
      <c r="D78" s="14">
        <v>0</v>
      </c>
      <c r="E78" s="14">
        <v>0</v>
      </c>
    </row>
    <row r="79" spans="1:5" ht="120" customHeight="1">
      <c r="A79" s="12" t="s">
        <v>108</v>
      </c>
      <c r="B79" s="13" t="s">
        <v>109</v>
      </c>
      <c r="C79" s="14">
        <f>11405500+20-623554.55</f>
        <v>10781965.45</v>
      </c>
      <c r="D79" s="14">
        <f>11405500+20</f>
        <v>11405520</v>
      </c>
      <c r="E79" s="14">
        <f>11405520</f>
        <v>11405520</v>
      </c>
    </row>
    <row r="80" spans="1:5" ht="81.75" customHeight="1">
      <c r="A80" s="12" t="s">
        <v>146</v>
      </c>
      <c r="B80" s="13" t="s">
        <v>147</v>
      </c>
      <c r="C80" s="14">
        <v>0</v>
      </c>
      <c r="D80" s="14">
        <v>0</v>
      </c>
      <c r="E80" s="14">
        <v>0</v>
      </c>
    </row>
    <row r="81" spans="1:5" ht="47.25" customHeight="1">
      <c r="A81" s="12" t="s">
        <v>112</v>
      </c>
      <c r="B81" s="13" t="s">
        <v>110</v>
      </c>
      <c r="C81" s="14">
        <f>C82</f>
        <v>366900</v>
      </c>
      <c r="D81" s="14">
        <f>D82</f>
        <v>226000</v>
      </c>
      <c r="E81" s="14">
        <f>E82</f>
        <v>235100</v>
      </c>
    </row>
    <row r="82" spans="1:5" ht="39.75" customHeight="1">
      <c r="A82" s="12" t="s">
        <v>113</v>
      </c>
      <c r="B82" s="13" t="s">
        <v>111</v>
      </c>
      <c r="C82" s="14">
        <f>255700+206000-126800+32000</f>
        <v>366900</v>
      </c>
      <c r="D82" s="14">
        <v>226000</v>
      </c>
      <c r="E82" s="14">
        <v>235100</v>
      </c>
    </row>
    <row r="83" spans="1:5" ht="39.75" customHeight="1">
      <c r="A83" s="9" t="s">
        <v>150</v>
      </c>
      <c r="B83" s="10" t="s">
        <v>151</v>
      </c>
      <c r="C83" s="11">
        <f>C84</f>
        <v>120000</v>
      </c>
      <c r="D83" s="11">
        <f>D84</f>
        <v>0</v>
      </c>
      <c r="E83" s="11">
        <f>E84</f>
        <v>0</v>
      </c>
    </row>
    <row r="84" spans="1:5" ht="54.75" customHeight="1">
      <c r="A84" s="12" t="s">
        <v>152</v>
      </c>
      <c r="B84" s="13" t="s">
        <v>153</v>
      </c>
      <c r="C84" s="14">
        <v>120000</v>
      </c>
      <c r="D84" s="14">
        <v>0</v>
      </c>
      <c r="E84" s="14">
        <v>0</v>
      </c>
    </row>
    <row r="85" spans="1:5" ht="37.5">
      <c r="A85" s="4" t="s">
        <v>100</v>
      </c>
      <c r="B85" s="4" t="s">
        <v>102</v>
      </c>
      <c r="C85" s="14">
        <f>C86</f>
        <v>945819.1799999999</v>
      </c>
      <c r="D85" s="6">
        <f>D86</f>
        <v>819224</v>
      </c>
      <c r="E85" s="6">
        <f>E86</f>
        <v>819224</v>
      </c>
    </row>
    <row r="86" spans="1:5" ht="75">
      <c r="A86" s="3" t="s">
        <v>101</v>
      </c>
      <c r="B86" s="3" t="s">
        <v>103</v>
      </c>
      <c r="C86" s="14">
        <f>819224+126595.18</f>
        <v>945819.1799999999</v>
      </c>
      <c r="D86" s="6">
        <v>819224</v>
      </c>
      <c r="E86" s="6">
        <v>819224</v>
      </c>
    </row>
    <row r="87" spans="1:5" ht="75">
      <c r="A87" s="4" t="s">
        <v>128</v>
      </c>
      <c r="B87" s="4" t="s">
        <v>129</v>
      </c>
      <c r="C87" s="14">
        <f>C88</f>
        <v>7164.5</v>
      </c>
      <c r="D87" s="6">
        <f>D88</f>
        <v>0</v>
      </c>
      <c r="E87" s="6">
        <f>E88</f>
        <v>0</v>
      </c>
    </row>
    <row r="88" spans="1:5" ht="93.75">
      <c r="A88" s="3" t="s">
        <v>130</v>
      </c>
      <c r="B88" s="3" t="s">
        <v>131</v>
      </c>
      <c r="C88" s="14">
        <v>7164.5</v>
      </c>
      <c r="D88" s="6">
        <v>0</v>
      </c>
      <c r="E88" s="6">
        <v>0</v>
      </c>
    </row>
    <row r="89" spans="1:5" ht="75">
      <c r="A89" s="4" t="s">
        <v>132</v>
      </c>
      <c r="B89" s="4" t="s">
        <v>133</v>
      </c>
      <c r="C89" s="14">
        <f>C90</f>
        <v>-457367.95</v>
      </c>
      <c r="D89" s="6">
        <f>D90</f>
        <v>0</v>
      </c>
      <c r="E89" s="6">
        <f>E90</f>
        <v>0</v>
      </c>
    </row>
    <row r="90" spans="1:5" ht="75">
      <c r="A90" s="3" t="s">
        <v>134</v>
      </c>
      <c r="B90" s="3" t="s">
        <v>135</v>
      </c>
      <c r="C90" s="14">
        <v>-457367.95</v>
      </c>
      <c r="D90" s="6">
        <v>0</v>
      </c>
      <c r="E90" s="6">
        <v>0</v>
      </c>
    </row>
    <row r="91" spans="1:5" ht="18.75">
      <c r="A91" s="4" t="s">
        <v>68</v>
      </c>
      <c r="B91" s="3"/>
      <c r="C91" s="11">
        <f>C49+C10</f>
        <v>378428415.43000007</v>
      </c>
      <c r="D91" s="7">
        <f>D49+D10</f>
        <v>313279233.75</v>
      </c>
      <c r="E91" s="7">
        <f>E49+E10</f>
        <v>329659667.96000004</v>
      </c>
    </row>
    <row r="92" spans="1:5" ht="18.75">
      <c r="A92" s="3"/>
      <c r="B92" s="3"/>
      <c r="C92" s="14"/>
      <c r="D92" s="6"/>
      <c r="E92" s="6"/>
    </row>
    <row r="93" spans="1:5" ht="18.75">
      <c r="A93" s="3"/>
      <c r="B93" s="3"/>
      <c r="C93" s="14"/>
      <c r="D93" s="6"/>
      <c r="E93" s="6"/>
    </row>
    <row r="94" spans="1:5" ht="18.75">
      <c r="A94" s="3"/>
      <c r="B94" s="3"/>
      <c r="C94" s="14"/>
      <c r="D94" s="6"/>
      <c r="E94" s="6"/>
    </row>
    <row r="95" spans="1:5" ht="18.75">
      <c r="A95" s="3"/>
      <c r="B95" s="3"/>
      <c r="C95" s="14"/>
      <c r="D95" s="6"/>
      <c r="E95" s="6"/>
    </row>
    <row r="96" spans="1:5" ht="18.75">
      <c r="A96" s="3"/>
      <c r="B96" s="3"/>
      <c r="C96" s="14"/>
      <c r="D96" s="6"/>
      <c r="E96" s="6"/>
    </row>
    <row r="97" spans="1:5" ht="18.75">
      <c r="A97" s="3"/>
      <c r="B97" s="3"/>
      <c r="C97" s="14"/>
      <c r="D97" s="6"/>
      <c r="E97" s="6"/>
    </row>
    <row r="98" spans="1:5" ht="18.75">
      <c r="A98" s="3"/>
      <c r="B98" s="3"/>
      <c r="C98" s="13"/>
      <c r="D98" s="3"/>
      <c r="E98" s="3"/>
    </row>
    <row r="99" spans="1:5" ht="18.75">
      <c r="A99" s="3"/>
      <c r="B99" s="3"/>
      <c r="C99" s="13"/>
      <c r="D99" s="3"/>
      <c r="E99" s="3"/>
    </row>
    <row r="100" spans="1:5" ht="18.75">
      <c r="A100" s="3"/>
      <c r="B100" s="3"/>
      <c r="C100" s="13"/>
      <c r="D100" s="3"/>
      <c r="E100" s="3"/>
    </row>
    <row r="101" spans="1:5" ht="18.75">
      <c r="A101" s="3"/>
      <c r="B101" s="3"/>
      <c r="C101" s="13"/>
      <c r="D101" s="3"/>
      <c r="E101" s="3"/>
    </row>
    <row r="102" spans="1:5" ht="18.75">
      <c r="A102" s="3"/>
      <c r="B102" s="3"/>
      <c r="C102" s="13"/>
      <c r="D102" s="3"/>
      <c r="E102" s="3"/>
    </row>
    <row r="103" spans="1:5" ht="18.75">
      <c r="A103" s="3"/>
      <c r="B103" s="3"/>
      <c r="C103" s="13"/>
      <c r="D103" s="3"/>
      <c r="E103" s="3"/>
    </row>
    <row r="104" spans="1:5" ht="18.75">
      <c r="A104" s="3"/>
      <c r="B104" s="3"/>
      <c r="C104" s="13"/>
      <c r="D104" s="3"/>
      <c r="E104" s="3"/>
    </row>
    <row r="105" spans="1:5" ht="18.75">
      <c r="A105" s="3"/>
      <c r="B105" s="3"/>
      <c r="C105" s="13"/>
      <c r="D105" s="3"/>
      <c r="E105" s="3"/>
    </row>
    <row r="106" spans="1:5" ht="18.75">
      <c r="A106" s="3"/>
      <c r="B106" s="3"/>
      <c r="C106" s="13"/>
      <c r="D106" s="3"/>
      <c r="E106" s="3"/>
    </row>
    <row r="107" spans="1:5" ht="18.75">
      <c r="A107" s="3"/>
      <c r="B107" s="3"/>
      <c r="C107" s="13"/>
      <c r="D107" s="3"/>
      <c r="E107" s="3"/>
    </row>
    <row r="108" spans="1:5" ht="18.75">
      <c r="A108" s="3"/>
      <c r="B108" s="3"/>
      <c r="C108" s="13"/>
      <c r="D108" s="3"/>
      <c r="E108" s="3"/>
    </row>
    <row r="109" spans="1:5" ht="18.75">
      <c r="A109" s="3"/>
      <c r="B109" s="3"/>
      <c r="C109" s="13"/>
      <c r="D109" s="3"/>
      <c r="E109" s="3"/>
    </row>
    <row r="110" spans="1:5" ht="18.75">
      <c r="A110" s="3"/>
      <c r="B110" s="3"/>
      <c r="C110" s="13"/>
      <c r="D110" s="3"/>
      <c r="E110" s="3"/>
    </row>
    <row r="111" spans="1:5" ht="18.75">
      <c r="A111" s="3"/>
      <c r="B111" s="3"/>
      <c r="C111" s="13"/>
      <c r="D111" s="3"/>
      <c r="E111" s="3"/>
    </row>
    <row r="112" spans="1:5" ht="18.75">
      <c r="A112" s="3"/>
      <c r="B112" s="3"/>
      <c r="C112" s="13"/>
      <c r="D112" s="3"/>
      <c r="E112" s="3"/>
    </row>
    <row r="113" spans="1:5" ht="18.75">
      <c r="A113" s="3"/>
      <c r="B113" s="3"/>
      <c r="C113" s="13"/>
      <c r="D113" s="3"/>
      <c r="E113" s="3"/>
    </row>
    <row r="114" spans="1:5" ht="18.75">
      <c r="A114" s="3"/>
      <c r="B114" s="3"/>
      <c r="C114" s="13"/>
      <c r="D114" s="3"/>
      <c r="E114" s="3"/>
    </row>
    <row r="115" spans="1:5" ht="18.75">
      <c r="A115" s="3"/>
      <c r="B115" s="3"/>
      <c r="C115" s="13"/>
      <c r="D115" s="3"/>
      <c r="E115" s="3"/>
    </row>
    <row r="116" spans="1:5" ht="18.75">
      <c r="A116" s="3"/>
      <c r="B116" s="3"/>
      <c r="C116" s="13"/>
      <c r="D116" s="3"/>
      <c r="E116" s="3"/>
    </row>
    <row r="117" spans="1:5" ht="18.75">
      <c r="A117" s="3"/>
      <c r="B117" s="3"/>
      <c r="C117" s="13"/>
      <c r="D117" s="3"/>
      <c r="E117" s="3"/>
    </row>
    <row r="118" spans="1:5" ht="18.75">
      <c r="A118" s="3"/>
      <c r="B118" s="3"/>
      <c r="C118" s="13"/>
      <c r="D118" s="3"/>
      <c r="E118" s="3"/>
    </row>
    <row r="119" spans="1:5" ht="18.75">
      <c r="A119" s="3"/>
      <c r="B119" s="3"/>
      <c r="C119" s="1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  <row r="361" spans="1:5" ht="18.75">
      <c r="A361" s="2"/>
      <c r="B361" s="2"/>
      <c r="C361" s="2"/>
      <c r="D361" s="2"/>
      <c r="E361" s="2"/>
    </row>
    <row r="362" spans="1:5" ht="18.75">
      <c r="A362" s="2"/>
      <c r="B362" s="2"/>
      <c r="C362" s="2"/>
      <c r="D362" s="2"/>
      <c r="E362" s="2"/>
    </row>
    <row r="363" spans="1:5" ht="18.75">
      <c r="A363" s="2"/>
      <c r="B363" s="2"/>
      <c r="C363" s="2"/>
      <c r="D363" s="2"/>
      <c r="E363" s="2"/>
    </row>
    <row r="364" spans="1:5" ht="18.75">
      <c r="A364" s="2"/>
      <c r="B364" s="2"/>
      <c r="C364" s="2"/>
      <c r="D364" s="2"/>
      <c r="E364" s="2"/>
    </row>
    <row r="365" spans="1:5" ht="18.75">
      <c r="A365" s="2"/>
      <c r="B365" s="2"/>
      <c r="C365" s="2"/>
      <c r="D365" s="2"/>
      <c r="E365" s="2"/>
    </row>
    <row r="366" spans="1:5" ht="18.75">
      <c r="A366" s="2"/>
      <c r="B366" s="2"/>
      <c r="C366" s="2"/>
      <c r="D366" s="2"/>
      <c r="E366" s="2"/>
    </row>
    <row r="367" spans="1:5" ht="18.75">
      <c r="A367" s="2"/>
      <c r="B367" s="2"/>
      <c r="C367" s="2"/>
      <c r="D367" s="2"/>
      <c r="E367" s="2"/>
    </row>
    <row r="368" spans="1:5" ht="18.75">
      <c r="A368" s="2"/>
      <c r="B368" s="2"/>
      <c r="C368" s="2"/>
      <c r="D368" s="2"/>
      <c r="E368" s="2"/>
    </row>
    <row r="369" spans="1:5" ht="18.75">
      <c r="A369" s="2"/>
      <c r="B369" s="2"/>
      <c r="C369" s="2"/>
      <c r="D369" s="2"/>
      <c r="E369" s="2"/>
    </row>
    <row r="370" spans="1:5" ht="18.75">
      <c r="A370" s="2"/>
      <c r="B370" s="2"/>
      <c r="C370" s="2"/>
      <c r="D370" s="2"/>
      <c r="E370" s="2"/>
    </row>
    <row r="371" spans="1:5" ht="18.75">
      <c r="A371" s="2"/>
      <c r="B371" s="2"/>
      <c r="C371" s="2"/>
      <c r="D371" s="2"/>
      <c r="E371" s="2"/>
    </row>
    <row r="372" spans="1:5" ht="18.75">
      <c r="A372" s="2"/>
      <c r="B372" s="2"/>
      <c r="C372" s="2"/>
      <c r="D372" s="2"/>
      <c r="E372" s="2"/>
    </row>
    <row r="373" spans="1:5" ht="18.75">
      <c r="A373" s="2"/>
      <c r="B373" s="2"/>
      <c r="C373" s="2"/>
      <c r="D373" s="2"/>
      <c r="E373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2021-12-24T06:42:11Z</cp:lastPrinted>
  <dcterms:created xsi:type="dcterms:W3CDTF">2017-11-02T08:33:59Z</dcterms:created>
  <dcterms:modified xsi:type="dcterms:W3CDTF">2022-01-12T08:46:49Z</dcterms:modified>
  <cp:category/>
  <cp:version/>
  <cp:contentType/>
  <cp:contentStatus/>
</cp:coreProperties>
</file>